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4\CONCURSOS\FINANCIAMIENTO SE 2024\"/>
    </mc:Choice>
  </mc:AlternateContent>
  <xr:revisionPtr revIDLastSave="0" documentId="8_{D515AC01-6F80-42E7-8881-937F2DD0D669}" xr6:coauthVersionLast="47" xr6:coauthVersionMax="47" xr10:uidLastSave="{00000000-0000-0000-0000-000000000000}"/>
  <bookViews>
    <workbookView xWindow="-120" yWindow="-120" windowWidth="29040" windowHeight="15720" xr2:uid="{974A5137-5251-40F5-9E8F-C28ACA537B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1" l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AH21" i="1" l="1"/>
  <c r="AH20" i="1"/>
  <c r="AH18" i="1"/>
  <c r="AH14" i="1"/>
  <c r="AJ15" i="1"/>
  <c r="AH17" i="1"/>
  <c r="AJ13" i="1"/>
  <c r="AH16" i="1"/>
  <c r="AH15" i="1"/>
  <c r="AJ9" i="1"/>
  <c r="AH11" i="1"/>
  <c r="AH13" i="1"/>
  <c r="AH10" i="1"/>
  <c r="AH12" i="1"/>
  <c r="AH9" i="1"/>
  <c r="AH19" i="1"/>
  <c r="AH8" i="1"/>
  <c r="AH7" i="1"/>
  <c r="AH6" i="1"/>
</calcChain>
</file>

<file path=xl/sharedStrings.xml><?xml version="1.0" encoding="utf-8"?>
<sst xmlns="http://schemas.openxmlformats.org/spreadsheetml/2006/main" count="52" uniqueCount="39">
  <si>
    <t>N° DE FOLIO</t>
  </si>
  <si>
    <t>RUT</t>
  </si>
  <si>
    <t>1                       PERMANENCIA EN ESTABLECIMIENTOS PUBLICOS EN OTROS SS (MAXIMO 12 PUNTOS)         20%</t>
  </si>
  <si>
    <t>%</t>
  </si>
  <si>
    <t>REPOSICION RUBRO 1</t>
  </si>
  <si>
    <t>2                  NOTA DE TITULO DE LA ESPECIALIDAD PRIMARIA (MAXIMO 7 PUNTOS)         10%</t>
  </si>
  <si>
    <t>REPOSICION RUBRO 2</t>
  </si>
  <si>
    <t>3             TRABAJOS DE INVESTIGACION  (MAXIMO 6 PUNTOS)         13%</t>
  </si>
  <si>
    <t>REPOSICION RUBRO 3</t>
  </si>
  <si>
    <t xml:space="preserve">4             CURSOS DE CAPACITACION, PERFECCIONAMIENTO Y/O ESTADIA      (MAXIMO 6 PUNTOS)         15% </t>
  </si>
  <si>
    <t>REPOSICION RUBRO 4</t>
  </si>
  <si>
    <t>5             DESEMPEÑO EN LA RED DEL SSVQ           (MAXIMO 12 PUNTOS)        20%</t>
  </si>
  <si>
    <t>REPOSICION RUBRO 5</t>
  </si>
  <si>
    <t>6               DESEMPEÑO EN UNA O MAS INSTITUCIONES DOCENTES      (MAXIMO 5 PUNTOS)         10%</t>
  </si>
  <si>
    <t>REPOSICION RUBRO 6</t>
  </si>
  <si>
    <t>7              ANOTACIONES DE MERITO Y DEMERITO     (MAXIMO 10 PUNTOS)         10%</t>
  </si>
  <si>
    <t>REPOSICION RUBRO 7</t>
  </si>
  <si>
    <t>Puntaje por prioridad</t>
  </si>
  <si>
    <t>TOTAL                                    (MAXIMO 58 PUNTOS)</t>
  </si>
  <si>
    <t xml:space="preserve">TOTAL %                                 </t>
  </si>
  <si>
    <t>16.142.706-3</t>
  </si>
  <si>
    <t>16.923.785-9</t>
  </si>
  <si>
    <t>17.554.914-5</t>
  </si>
  <si>
    <t>17.817.901-2</t>
  </si>
  <si>
    <t>17.408.619-2</t>
  </si>
  <si>
    <t>17.120.200-0</t>
  </si>
  <si>
    <t>17.120.240-K</t>
  </si>
  <si>
    <t>22.978.454-4</t>
  </si>
  <si>
    <t>18.306.200-k</t>
  </si>
  <si>
    <t>16.077.890-3</t>
  </si>
  <si>
    <t>17.439.645-0</t>
  </si>
  <si>
    <t>20.087.497-8</t>
  </si>
  <si>
    <t>15.905.847-6</t>
  </si>
  <si>
    <t>17.265.378-2</t>
  </si>
  <si>
    <t>18.585.243-1</t>
  </si>
  <si>
    <t>17.354.837-0</t>
  </si>
  <si>
    <t>TOTAL CON REPOSICIÓN</t>
  </si>
  <si>
    <t>TOTAL PONDERADO CON REPOSICION (%)</t>
  </si>
  <si>
    <t>RESULTADOS DEFINITIVOS CON REPOSICION CONCURSO LOCAL DE FINANCIAMIENTO DE SUBESPECIALIDADES 2024 SERVICIO DE SDALUDS VIÑA DEL MAR - 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</si>
</sst>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6154-1B4B-424A-A840-B939B0F332AD}">
  <dimension ref="B2:AJ21"/>
  <sheetViews>
    <sheetView tabSelected="1" workbookViewId="0">
      <selection activeCell="AD26" sqref="AD26"/>
    </sheetView>
  </sheetViews>
  <sheetFormatPr baseColWidth="10" defaultRowHeight="15" x14ac:dyDescent="0.25"/>
  <sheetData>
    <row r="2" spans="2:36" ht="15.75" thickBot="1" x14ac:dyDescent="0.3"/>
    <row r="3" spans="2:36" ht="19.5" thickBot="1" x14ac:dyDescent="0.35">
      <c r="B3" s="1" t="s">
        <v>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</row>
    <row r="4" spans="2:36" ht="15.75" thickBot="1" x14ac:dyDescent="0.3"/>
    <row r="5" spans="2:36" ht="128.25" thickBot="1" x14ac:dyDescent="0.3">
      <c r="B5" s="28" t="s">
        <v>0</v>
      </c>
      <c r="C5" s="19" t="s">
        <v>1</v>
      </c>
      <c r="D5" s="16" t="s">
        <v>2</v>
      </c>
      <c r="E5" s="16" t="s">
        <v>3</v>
      </c>
      <c r="F5" s="16" t="s">
        <v>4</v>
      </c>
      <c r="G5" s="16" t="s">
        <v>3</v>
      </c>
      <c r="H5" s="16" t="s">
        <v>5</v>
      </c>
      <c r="I5" s="16" t="s">
        <v>3</v>
      </c>
      <c r="J5" s="16" t="s">
        <v>6</v>
      </c>
      <c r="K5" s="16" t="s">
        <v>3</v>
      </c>
      <c r="L5" s="16" t="s">
        <v>7</v>
      </c>
      <c r="M5" s="16" t="s">
        <v>3</v>
      </c>
      <c r="N5" s="16" t="s">
        <v>8</v>
      </c>
      <c r="O5" s="16" t="s">
        <v>3</v>
      </c>
      <c r="P5" s="16" t="s">
        <v>9</v>
      </c>
      <c r="Q5" s="16" t="s">
        <v>3</v>
      </c>
      <c r="R5" s="16" t="s">
        <v>10</v>
      </c>
      <c r="S5" s="16" t="s">
        <v>3</v>
      </c>
      <c r="T5" s="16" t="s">
        <v>11</v>
      </c>
      <c r="U5" s="16" t="s">
        <v>3</v>
      </c>
      <c r="V5" s="16" t="s">
        <v>12</v>
      </c>
      <c r="W5" s="16" t="s">
        <v>3</v>
      </c>
      <c r="X5" s="16" t="s">
        <v>13</v>
      </c>
      <c r="Y5" s="16" t="s">
        <v>3</v>
      </c>
      <c r="Z5" s="16" t="s">
        <v>14</v>
      </c>
      <c r="AA5" s="16" t="s">
        <v>3</v>
      </c>
      <c r="AB5" s="16" t="s">
        <v>15</v>
      </c>
      <c r="AC5" s="16" t="s">
        <v>3</v>
      </c>
      <c r="AD5" s="16" t="s">
        <v>16</v>
      </c>
      <c r="AE5" s="16" t="s">
        <v>3</v>
      </c>
      <c r="AF5" s="17" t="s">
        <v>17</v>
      </c>
      <c r="AG5" s="16" t="s">
        <v>18</v>
      </c>
      <c r="AH5" s="16" t="s">
        <v>19</v>
      </c>
      <c r="AI5" s="16" t="s">
        <v>36</v>
      </c>
      <c r="AJ5" s="18" t="s">
        <v>37</v>
      </c>
    </row>
    <row r="6" spans="2:36" x14ac:dyDescent="0.25">
      <c r="B6" s="29">
        <v>8</v>
      </c>
      <c r="C6" s="20" t="s">
        <v>20</v>
      </c>
      <c r="D6" s="13">
        <v>0</v>
      </c>
      <c r="E6" s="13">
        <f t="shared" ref="E6:E21" si="0">D6*0.2</f>
        <v>0</v>
      </c>
      <c r="F6" s="13"/>
      <c r="G6" s="13">
        <f t="shared" ref="G6:G21" si="1">+F6*20%</f>
        <v>0</v>
      </c>
      <c r="H6" s="13">
        <v>6.4</v>
      </c>
      <c r="I6" s="13">
        <f t="shared" ref="I6:I21" si="2">H6*0.1</f>
        <v>0.64000000000000012</v>
      </c>
      <c r="J6" s="13"/>
      <c r="K6" s="13">
        <f t="shared" ref="K6:K21" si="3">+J6*10%</f>
        <v>0</v>
      </c>
      <c r="L6" s="13">
        <v>0</v>
      </c>
      <c r="M6" s="13">
        <f t="shared" ref="M6:M21" si="4">L6*0.15</f>
        <v>0</v>
      </c>
      <c r="N6" s="13"/>
      <c r="O6" s="13">
        <f t="shared" ref="O6:O21" si="5">+N6*13%</f>
        <v>0</v>
      </c>
      <c r="P6" s="13">
        <v>6</v>
      </c>
      <c r="Q6" s="13">
        <f t="shared" ref="Q6:Q21" si="6">P6*0.15</f>
        <v>0.89999999999999991</v>
      </c>
      <c r="R6" s="13"/>
      <c r="S6" s="13">
        <f t="shared" ref="S6:S21" si="7">+R6*15%</f>
        <v>0</v>
      </c>
      <c r="T6" s="13">
        <v>12</v>
      </c>
      <c r="U6" s="13">
        <f t="shared" ref="U6:U21" si="8">T6*0.2</f>
        <v>2.4000000000000004</v>
      </c>
      <c r="V6" s="13"/>
      <c r="W6" s="13">
        <f t="shared" ref="W6:W21" si="9">+V6*20%</f>
        <v>0</v>
      </c>
      <c r="X6" s="13">
        <v>0.94</v>
      </c>
      <c r="Y6" s="13">
        <f t="shared" ref="Y6:Y21" si="10">X6*0.1</f>
        <v>9.4E-2</v>
      </c>
      <c r="Z6" s="13"/>
      <c r="AA6" s="13">
        <f t="shared" ref="AA6:AA21" si="11">+Z6*10%</f>
        <v>0</v>
      </c>
      <c r="AB6" s="13">
        <v>8</v>
      </c>
      <c r="AC6" s="13">
        <f t="shared" ref="AC6:AC21" si="12">AB6*0.1</f>
        <v>0.8</v>
      </c>
      <c r="AD6" s="13"/>
      <c r="AE6" s="13">
        <f t="shared" ref="AE6:AE21" si="13">+AD6*10%</f>
        <v>0</v>
      </c>
      <c r="AF6" s="13">
        <v>6</v>
      </c>
      <c r="AG6" s="13">
        <f t="shared" ref="AG6:AG16" si="14">D6+H6+L6+P6+T6+X6+AB6+AF6</f>
        <v>39.340000000000003</v>
      </c>
      <c r="AH6" s="14">
        <f t="shared" ref="AH6:AH14" si="15">E6+I6+M6+Q6+U6+Y6+AC6+AF6</f>
        <v>10.834</v>
      </c>
      <c r="AI6" s="13">
        <v>39.340000000000003</v>
      </c>
      <c r="AJ6" s="15">
        <v>10.83</v>
      </c>
    </row>
    <row r="7" spans="2:36" x14ac:dyDescent="0.25">
      <c r="B7" s="25">
        <v>5</v>
      </c>
      <c r="C7" s="21" t="s">
        <v>21</v>
      </c>
      <c r="D7" s="4">
        <v>0</v>
      </c>
      <c r="E7" s="4">
        <f t="shared" si="0"/>
        <v>0</v>
      </c>
      <c r="F7" s="4"/>
      <c r="G7" s="4">
        <f t="shared" si="1"/>
        <v>0</v>
      </c>
      <c r="H7" s="4">
        <v>6.5</v>
      </c>
      <c r="I7" s="4">
        <f t="shared" si="2"/>
        <v>0.65</v>
      </c>
      <c r="J7" s="4"/>
      <c r="K7" s="4">
        <f t="shared" si="3"/>
        <v>0</v>
      </c>
      <c r="L7" s="4">
        <v>0</v>
      </c>
      <c r="M7" s="4">
        <f t="shared" si="4"/>
        <v>0</v>
      </c>
      <c r="N7" s="4"/>
      <c r="O7" s="4">
        <f t="shared" si="5"/>
        <v>0</v>
      </c>
      <c r="P7" s="4">
        <v>6</v>
      </c>
      <c r="Q7" s="4">
        <f t="shared" si="6"/>
        <v>0.89999999999999991</v>
      </c>
      <c r="R7" s="4"/>
      <c r="S7" s="4">
        <f t="shared" si="7"/>
        <v>0</v>
      </c>
      <c r="T7" s="4">
        <v>11.17</v>
      </c>
      <c r="U7" s="4">
        <f t="shared" si="8"/>
        <v>2.234</v>
      </c>
      <c r="V7" s="4"/>
      <c r="W7" s="4">
        <f t="shared" si="9"/>
        <v>0</v>
      </c>
      <c r="X7" s="4">
        <v>5</v>
      </c>
      <c r="Y7" s="4">
        <f t="shared" si="10"/>
        <v>0.5</v>
      </c>
      <c r="Z7" s="4"/>
      <c r="AA7" s="4">
        <f t="shared" si="11"/>
        <v>0</v>
      </c>
      <c r="AB7" s="4">
        <v>3</v>
      </c>
      <c r="AC7" s="4">
        <f t="shared" si="12"/>
        <v>0.30000000000000004</v>
      </c>
      <c r="AD7" s="4"/>
      <c r="AE7" s="4">
        <f t="shared" si="13"/>
        <v>0</v>
      </c>
      <c r="AF7" s="4">
        <v>5</v>
      </c>
      <c r="AG7" s="4">
        <f t="shared" si="14"/>
        <v>36.67</v>
      </c>
      <c r="AH7" s="5">
        <f t="shared" si="15"/>
        <v>9.5839999999999996</v>
      </c>
      <c r="AI7" s="5">
        <v>36.67</v>
      </c>
      <c r="AJ7" s="7">
        <v>9.58</v>
      </c>
    </row>
    <row r="8" spans="2:36" x14ac:dyDescent="0.25">
      <c r="B8" s="25">
        <v>14</v>
      </c>
      <c r="C8" s="21" t="s">
        <v>22</v>
      </c>
      <c r="D8" s="4">
        <v>0</v>
      </c>
      <c r="E8" s="6">
        <f t="shared" si="0"/>
        <v>0</v>
      </c>
      <c r="F8" s="6"/>
      <c r="G8" s="4">
        <f t="shared" si="1"/>
        <v>0</v>
      </c>
      <c r="H8" s="4">
        <v>6.7</v>
      </c>
      <c r="I8" s="4">
        <f t="shared" si="2"/>
        <v>0.67</v>
      </c>
      <c r="J8" s="4"/>
      <c r="K8" s="4">
        <f t="shared" si="3"/>
        <v>0</v>
      </c>
      <c r="L8" s="4">
        <v>1</v>
      </c>
      <c r="M8" s="4">
        <f t="shared" si="4"/>
        <v>0.15</v>
      </c>
      <c r="N8" s="4"/>
      <c r="O8" s="4">
        <f t="shared" si="5"/>
        <v>0</v>
      </c>
      <c r="P8" s="4">
        <v>6</v>
      </c>
      <c r="Q8" s="4">
        <f t="shared" si="6"/>
        <v>0.89999999999999991</v>
      </c>
      <c r="R8" s="4"/>
      <c r="S8" s="4">
        <f t="shared" si="7"/>
        <v>0</v>
      </c>
      <c r="T8" s="4">
        <v>5.5</v>
      </c>
      <c r="U8" s="4">
        <f t="shared" si="8"/>
        <v>1.1000000000000001</v>
      </c>
      <c r="V8" s="4"/>
      <c r="W8" s="4">
        <f t="shared" si="9"/>
        <v>0</v>
      </c>
      <c r="X8" s="4">
        <v>0</v>
      </c>
      <c r="Y8" s="4">
        <f t="shared" si="10"/>
        <v>0</v>
      </c>
      <c r="Z8" s="4"/>
      <c r="AA8" s="4">
        <f t="shared" si="11"/>
        <v>0</v>
      </c>
      <c r="AB8" s="4">
        <v>2</v>
      </c>
      <c r="AC8" s="4">
        <f t="shared" si="12"/>
        <v>0.2</v>
      </c>
      <c r="AD8" s="4"/>
      <c r="AE8" s="4">
        <f t="shared" si="13"/>
        <v>0</v>
      </c>
      <c r="AF8" s="4">
        <v>6</v>
      </c>
      <c r="AG8" s="4">
        <f t="shared" si="14"/>
        <v>27.2</v>
      </c>
      <c r="AH8" s="5">
        <f t="shared" si="15"/>
        <v>9.02</v>
      </c>
      <c r="AI8" s="5">
        <v>27.2</v>
      </c>
      <c r="AJ8" s="7">
        <v>9.02</v>
      </c>
    </row>
    <row r="9" spans="2:36" x14ac:dyDescent="0.25">
      <c r="B9" s="25">
        <v>10</v>
      </c>
      <c r="C9" s="21" t="s">
        <v>23</v>
      </c>
      <c r="D9" s="4">
        <v>0</v>
      </c>
      <c r="E9" s="4">
        <f t="shared" si="0"/>
        <v>0</v>
      </c>
      <c r="F9" s="4">
        <v>0</v>
      </c>
      <c r="G9" s="4">
        <f t="shared" si="1"/>
        <v>0</v>
      </c>
      <c r="H9" s="4">
        <v>6.6</v>
      </c>
      <c r="I9" s="4">
        <f t="shared" si="2"/>
        <v>0.66</v>
      </c>
      <c r="J9" s="4">
        <v>6.6</v>
      </c>
      <c r="K9" s="4">
        <f t="shared" si="3"/>
        <v>0.66</v>
      </c>
      <c r="L9" s="4">
        <v>1.5</v>
      </c>
      <c r="M9" s="4">
        <f t="shared" si="4"/>
        <v>0.22499999999999998</v>
      </c>
      <c r="N9" s="4">
        <v>2.5</v>
      </c>
      <c r="O9" s="4">
        <f t="shared" si="5"/>
        <v>0.32500000000000001</v>
      </c>
      <c r="P9" s="4">
        <v>0</v>
      </c>
      <c r="Q9" s="4">
        <f t="shared" si="6"/>
        <v>0</v>
      </c>
      <c r="R9" s="4">
        <v>3.63</v>
      </c>
      <c r="S9" s="4">
        <f t="shared" si="7"/>
        <v>0.54449999999999998</v>
      </c>
      <c r="T9" s="4">
        <v>8</v>
      </c>
      <c r="U9" s="4">
        <f t="shared" si="8"/>
        <v>1.6</v>
      </c>
      <c r="V9" s="4">
        <v>8</v>
      </c>
      <c r="W9" s="4">
        <f t="shared" si="9"/>
        <v>1.6</v>
      </c>
      <c r="X9" s="4">
        <v>5</v>
      </c>
      <c r="Y9" s="4">
        <f t="shared" si="10"/>
        <v>0.5</v>
      </c>
      <c r="Z9" s="4">
        <v>5</v>
      </c>
      <c r="AA9" s="4">
        <f t="shared" si="11"/>
        <v>0.5</v>
      </c>
      <c r="AB9" s="4">
        <v>10</v>
      </c>
      <c r="AC9" s="4">
        <f t="shared" si="12"/>
        <v>1</v>
      </c>
      <c r="AD9" s="4">
        <v>10</v>
      </c>
      <c r="AE9" s="4">
        <f t="shared" si="13"/>
        <v>1</v>
      </c>
      <c r="AF9" s="4">
        <v>4</v>
      </c>
      <c r="AG9" s="4">
        <f t="shared" si="14"/>
        <v>35.1</v>
      </c>
      <c r="AH9" s="5">
        <f t="shared" si="15"/>
        <v>7.9850000000000003</v>
      </c>
      <c r="AI9" s="5">
        <f>+F9+J9+N9+R9+V9+Z9+AD9</f>
        <v>35.730000000000004</v>
      </c>
      <c r="AJ9" s="7">
        <f>+G9+K9+O9+S9+W9+AA9+AE9+AF9</f>
        <v>8.6295000000000002</v>
      </c>
    </row>
    <row r="10" spans="2:36" x14ac:dyDescent="0.25">
      <c r="B10" s="25">
        <v>7</v>
      </c>
      <c r="C10" s="22" t="s">
        <v>24</v>
      </c>
      <c r="D10" s="4">
        <v>0</v>
      </c>
      <c r="E10" s="4">
        <f>D10*0.2</f>
        <v>0</v>
      </c>
      <c r="F10" s="4"/>
      <c r="G10" s="4">
        <f>+F10*20%</f>
        <v>0</v>
      </c>
      <c r="H10" s="4">
        <v>6.6</v>
      </c>
      <c r="I10" s="4">
        <f>H10*0.1</f>
        <v>0.66</v>
      </c>
      <c r="J10" s="4"/>
      <c r="K10" s="4">
        <f>+J10*10%</f>
        <v>0</v>
      </c>
      <c r="L10" s="4">
        <v>0</v>
      </c>
      <c r="M10" s="4">
        <f>L10*0.15</f>
        <v>0</v>
      </c>
      <c r="N10" s="4"/>
      <c r="O10" s="4">
        <f>+N10*13%</f>
        <v>0</v>
      </c>
      <c r="P10" s="4">
        <v>6</v>
      </c>
      <c r="Q10" s="4">
        <f>P10*0.15</f>
        <v>0.89999999999999991</v>
      </c>
      <c r="R10" s="4"/>
      <c r="S10" s="4">
        <f>+R10*15%</f>
        <v>0</v>
      </c>
      <c r="T10" s="4">
        <v>5.5</v>
      </c>
      <c r="U10" s="4">
        <f>T10*0.2</f>
        <v>1.1000000000000001</v>
      </c>
      <c r="V10" s="4"/>
      <c r="W10" s="4">
        <f>+V10*20%</f>
        <v>0</v>
      </c>
      <c r="X10" s="4">
        <v>2.81</v>
      </c>
      <c r="Y10" s="4">
        <f>X10*0.1</f>
        <v>0.28100000000000003</v>
      </c>
      <c r="Z10" s="4"/>
      <c r="AA10" s="4">
        <f>+Z10*10%</f>
        <v>0</v>
      </c>
      <c r="AB10" s="4">
        <v>0</v>
      </c>
      <c r="AC10" s="4">
        <f>AB10*0.1</f>
        <v>0</v>
      </c>
      <c r="AD10" s="4"/>
      <c r="AE10" s="4">
        <f>+AD10*10%</f>
        <v>0</v>
      </c>
      <c r="AF10" s="4">
        <v>5</v>
      </c>
      <c r="AG10" s="4">
        <f>D10+H10+L10+P10+T10+X10+AB10+AF10</f>
        <v>25.91</v>
      </c>
      <c r="AH10" s="5">
        <f>E10+I10+M10+Q10+U10+Y10+AC10+AF10</f>
        <v>7.9410000000000007</v>
      </c>
      <c r="AI10" s="5">
        <v>25.91</v>
      </c>
      <c r="AJ10" s="7">
        <v>7.94</v>
      </c>
    </row>
    <row r="11" spans="2:36" x14ac:dyDescent="0.25">
      <c r="B11" s="25">
        <v>9</v>
      </c>
      <c r="C11" s="22" t="s">
        <v>25</v>
      </c>
      <c r="D11" s="4">
        <v>5.92</v>
      </c>
      <c r="E11" s="4">
        <f t="shared" si="0"/>
        <v>1.1839999999999999</v>
      </c>
      <c r="F11" s="4"/>
      <c r="G11" s="4">
        <f t="shared" si="1"/>
        <v>0</v>
      </c>
      <c r="H11" s="4">
        <v>6.5</v>
      </c>
      <c r="I11" s="4">
        <f t="shared" si="2"/>
        <v>0.65</v>
      </c>
      <c r="J11" s="4"/>
      <c r="K11" s="4">
        <f t="shared" si="3"/>
        <v>0</v>
      </c>
      <c r="L11" s="4">
        <v>0</v>
      </c>
      <c r="M11" s="4">
        <f t="shared" si="4"/>
        <v>0</v>
      </c>
      <c r="N11" s="4"/>
      <c r="O11" s="4">
        <f t="shared" si="5"/>
        <v>0</v>
      </c>
      <c r="P11" s="4">
        <v>0</v>
      </c>
      <c r="Q11" s="4">
        <f t="shared" si="6"/>
        <v>0</v>
      </c>
      <c r="R11" s="4"/>
      <c r="S11" s="4">
        <f t="shared" si="7"/>
        <v>0</v>
      </c>
      <c r="T11" s="4">
        <v>0</v>
      </c>
      <c r="U11" s="4">
        <f t="shared" si="8"/>
        <v>0</v>
      </c>
      <c r="V11" s="4"/>
      <c r="W11" s="4">
        <f t="shared" si="9"/>
        <v>0</v>
      </c>
      <c r="X11" s="4">
        <v>1.21</v>
      </c>
      <c r="Y11" s="4">
        <f t="shared" si="10"/>
        <v>0.121</v>
      </c>
      <c r="Z11" s="4"/>
      <c r="AA11" s="4">
        <f t="shared" si="11"/>
        <v>0</v>
      </c>
      <c r="AB11" s="4">
        <v>9</v>
      </c>
      <c r="AC11" s="4">
        <f t="shared" si="12"/>
        <v>0.9</v>
      </c>
      <c r="AD11" s="4"/>
      <c r="AE11" s="4">
        <f t="shared" si="13"/>
        <v>0</v>
      </c>
      <c r="AF11" s="4">
        <v>5</v>
      </c>
      <c r="AG11" s="4">
        <f t="shared" si="14"/>
        <v>27.63</v>
      </c>
      <c r="AH11" s="5">
        <f t="shared" si="15"/>
        <v>7.8550000000000004</v>
      </c>
      <c r="AI11" s="5">
        <v>27.63</v>
      </c>
      <c r="AJ11" s="7">
        <v>7.86</v>
      </c>
    </row>
    <row r="12" spans="2:36" x14ac:dyDescent="0.25">
      <c r="B12" s="25">
        <v>13</v>
      </c>
      <c r="C12" s="23" t="s">
        <v>26</v>
      </c>
      <c r="D12" s="4">
        <v>0</v>
      </c>
      <c r="E12" s="4">
        <f t="shared" si="0"/>
        <v>0</v>
      </c>
      <c r="F12" s="4"/>
      <c r="G12" s="4">
        <f t="shared" si="1"/>
        <v>0</v>
      </c>
      <c r="H12" s="4">
        <v>6.9</v>
      </c>
      <c r="I12" s="4">
        <f t="shared" si="2"/>
        <v>0.69000000000000006</v>
      </c>
      <c r="J12" s="4"/>
      <c r="K12" s="4">
        <f t="shared" si="3"/>
        <v>0</v>
      </c>
      <c r="L12" s="4">
        <v>2.75</v>
      </c>
      <c r="M12" s="4">
        <f t="shared" si="4"/>
        <v>0.41249999999999998</v>
      </c>
      <c r="N12" s="4"/>
      <c r="O12" s="4">
        <f t="shared" si="5"/>
        <v>0</v>
      </c>
      <c r="P12" s="4">
        <v>5.28</v>
      </c>
      <c r="Q12" s="4">
        <f t="shared" si="6"/>
        <v>0.79200000000000004</v>
      </c>
      <c r="R12" s="4"/>
      <c r="S12" s="4">
        <f t="shared" si="7"/>
        <v>0</v>
      </c>
      <c r="T12" s="4">
        <v>6.83</v>
      </c>
      <c r="U12" s="4">
        <f t="shared" si="8"/>
        <v>1.3660000000000001</v>
      </c>
      <c r="V12" s="4"/>
      <c r="W12" s="4">
        <f t="shared" si="9"/>
        <v>0</v>
      </c>
      <c r="X12" s="4">
        <v>5</v>
      </c>
      <c r="Y12" s="4">
        <f t="shared" si="10"/>
        <v>0.5</v>
      </c>
      <c r="Z12" s="4"/>
      <c r="AA12" s="4">
        <f t="shared" si="11"/>
        <v>0</v>
      </c>
      <c r="AB12" s="4">
        <v>2</v>
      </c>
      <c r="AC12" s="4">
        <f t="shared" si="12"/>
        <v>0.2</v>
      </c>
      <c r="AD12" s="4"/>
      <c r="AE12" s="4">
        <f t="shared" si="13"/>
        <v>0</v>
      </c>
      <c r="AF12" s="4">
        <v>2</v>
      </c>
      <c r="AG12" s="4">
        <f t="shared" si="14"/>
        <v>30.759999999999998</v>
      </c>
      <c r="AH12" s="5">
        <f t="shared" si="15"/>
        <v>5.9605000000000006</v>
      </c>
      <c r="AI12" s="5">
        <v>30.76</v>
      </c>
      <c r="AJ12" s="7">
        <v>5.96</v>
      </c>
    </row>
    <row r="13" spans="2:36" x14ac:dyDescent="0.25">
      <c r="B13" s="25">
        <v>11</v>
      </c>
      <c r="C13" s="24" t="s">
        <v>27</v>
      </c>
      <c r="D13" s="4">
        <v>3</v>
      </c>
      <c r="E13" s="6">
        <f t="shared" si="0"/>
        <v>0.60000000000000009</v>
      </c>
      <c r="F13" s="6">
        <v>3</v>
      </c>
      <c r="G13" s="4">
        <f t="shared" si="1"/>
        <v>0.60000000000000009</v>
      </c>
      <c r="H13" s="4">
        <v>6.7</v>
      </c>
      <c r="I13" s="4">
        <f t="shared" si="2"/>
        <v>0.67</v>
      </c>
      <c r="J13" s="4">
        <v>6.7</v>
      </c>
      <c r="K13" s="4">
        <f t="shared" si="3"/>
        <v>0.67</v>
      </c>
      <c r="L13" s="4">
        <v>0</v>
      </c>
      <c r="M13" s="4">
        <f t="shared" si="4"/>
        <v>0</v>
      </c>
      <c r="N13" s="4">
        <v>0</v>
      </c>
      <c r="O13" s="4">
        <f t="shared" si="5"/>
        <v>0</v>
      </c>
      <c r="P13" s="4">
        <v>6</v>
      </c>
      <c r="Q13" s="4">
        <f t="shared" si="6"/>
        <v>0.89999999999999991</v>
      </c>
      <c r="R13" s="4">
        <v>6</v>
      </c>
      <c r="S13" s="4">
        <f t="shared" si="7"/>
        <v>0.89999999999999991</v>
      </c>
      <c r="T13" s="4">
        <v>12</v>
      </c>
      <c r="U13" s="4">
        <f t="shared" si="8"/>
        <v>2.4000000000000004</v>
      </c>
      <c r="V13" s="4">
        <v>12</v>
      </c>
      <c r="W13" s="4">
        <f t="shared" si="9"/>
        <v>2.4000000000000004</v>
      </c>
      <c r="X13" s="4">
        <v>1.37</v>
      </c>
      <c r="Y13" s="4">
        <f t="shared" si="10"/>
        <v>0.13700000000000001</v>
      </c>
      <c r="Z13" s="4">
        <v>1.37</v>
      </c>
      <c r="AA13" s="4">
        <f t="shared" si="11"/>
        <v>0.13700000000000001</v>
      </c>
      <c r="AB13" s="4">
        <v>3</v>
      </c>
      <c r="AC13" s="4">
        <f t="shared" si="12"/>
        <v>0.30000000000000004</v>
      </c>
      <c r="AD13" s="4">
        <v>10</v>
      </c>
      <c r="AE13" s="4">
        <f t="shared" si="13"/>
        <v>1</v>
      </c>
      <c r="AF13" s="4"/>
      <c r="AG13" s="4">
        <f t="shared" si="14"/>
        <v>32.07</v>
      </c>
      <c r="AH13" s="5">
        <f t="shared" si="15"/>
        <v>5.0070000000000006</v>
      </c>
      <c r="AI13" s="5">
        <f>+F13+J13+N13+R13+V13+Z13+AD13</f>
        <v>39.07</v>
      </c>
      <c r="AJ13" s="7">
        <f>+G13+K13+O13+S13+W13+AA13+AE13</f>
        <v>5.7070000000000007</v>
      </c>
    </row>
    <row r="14" spans="2:36" x14ac:dyDescent="0.25">
      <c r="B14" s="25">
        <v>15</v>
      </c>
      <c r="C14" s="23" t="s">
        <v>28</v>
      </c>
      <c r="D14" s="4">
        <v>0</v>
      </c>
      <c r="E14" s="6">
        <f t="shared" si="0"/>
        <v>0</v>
      </c>
      <c r="F14" s="6"/>
      <c r="G14" s="4">
        <f t="shared" si="1"/>
        <v>0</v>
      </c>
      <c r="H14" s="4">
        <v>6.9</v>
      </c>
      <c r="I14" s="4">
        <f t="shared" si="2"/>
        <v>0.69000000000000006</v>
      </c>
      <c r="J14" s="4"/>
      <c r="K14" s="4">
        <f t="shared" si="3"/>
        <v>0</v>
      </c>
      <c r="L14" s="4">
        <v>0.75</v>
      </c>
      <c r="M14" s="4">
        <f t="shared" si="4"/>
        <v>0.11249999999999999</v>
      </c>
      <c r="N14" s="4"/>
      <c r="O14" s="4">
        <f t="shared" si="5"/>
        <v>0</v>
      </c>
      <c r="P14" s="4">
        <v>6</v>
      </c>
      <c r="Q14" s="4">
        <f t="shared" si="6"/>
        <v>0.89999999999999991</v>
      </c>
      <c r="R14" s="4"/>
      <c r="S14" s="4">
        <f t="shared" si="7"/>
        <v>0</v>
      </c>
      <c r="T14" s="4">
        <v>12</v>
      </c>
      <c r="U14" s="4">
        <f t="shared" si="8"/>
        <v>2.4000000000000004</v>
      </c>
      <c r="V14" s="4"/>
      <c r="W14" s="4">
        <f t="shared" si="9"/>
        <v>0</v>
      </c>
      <c r="X14" s="4">
        <v>5</v>
      </c>
      <c r="Y14" s="4">
        <f t="shared" si="10"/>
        <v>0.5</v>
      </c>
      <c r="Z14" s="4"/>
      <c r="AA14" s="4">
        <f t="shared" si="11"/>
        <v>0</v>
      </c>
      <c r="AB14" s="4">
        <v>10</v>
      </c>
      <c r="AC14" s="4">
        <f t="shared" si="12"/>
        <v>1</v>
      </c>
      <c r="AD14" s="4"/>
      <c r="AE14" s="4">
        <f t="shared" si="13"/>
        <v>0</v>
      </c>
      <c r="AF14" s="4"/>
      <c r="AG14" s="4">
        <f t="shared" si="14"/>
        <v>40.65</v>
      </c>
      <c r="AH14" s="5">
        <f t="shared" si="15"/>
        <v>5.6025</v>
      </c>
      <c r="AI14" s="5">
        <v>40.65</v>
      </c>
      <c r="AJ14" s="7">
        <v>5.6</v>
      </c>
    </row>
    <row r="15" spans="2:36" x14ac:dyDescent="0.25">
      <c r="B15" s="25">
        <v>3</v>
      </c>
      <c r="C15" s="8" t="s">
        <v>29</v>
      </c>
      <c r="D15" s="4">
        <v>0</v>
      </c>
      <c r="E15" s="4">
        <f t="shared" si="0"/>
        <v>0</v>
      </c>
      <c r="F15" s="4">
        <v>1</v>
      </c>
      <c r="G15" s="4">
        <f t="shared" si="1"/>
        <v>0.2</v>
      </c>
      <c r="H15" s="4">
        <v>6.3</v>
      </c>
      <c r="I15" s="4">
        <f t="shared" si="2"/>
        <v>0.63</v>
      </c>
      <c r="J15" s="4">
        <v>6.3</v>
      </c>
      <c r="K15" s="4">
        <f t="shared" si="3"/>
        <v>0.63</v>
      </c>
      <c r="L15" s="4">
        <v>0.75</v>
      </c>
      <c r="M15" s="4">
        <f t="shared" si="4"/>
        <v>0.11249999999999999</v>
      </c>
      <c r="N15" s="4">
        <v>0.75</v>
      </c>
      <c r="O15" s="4">
        <f t="shared" si="5"/>
        <v>9.7500000000000003E-2</v>
      </c>
      <c r="P15" s="4">
        <v>4.3499999999999996</v>
      </c>
      <c r="Q15" s="4">
        <f t="shared" si="6"/>
        <v>0.65249999999999997</v>
      </c>
      <c r="R15" s="4">
        <v>4.3499999999999996</v>
      </c>
      <c r="S15" s="4">
        <f t="shared" si="7"/>
        <v>0.65249999999999997</v>
      </c>
      <c r="T15" s="4">
        <v>5.83</v>
      </c>
      <c r="U15" s="4">
        <f t="shared" si="8"/>
        <v>1.1660000000000001</v>
      </c>
      <c r="V15" s="4">
        <v>5.83</v>
      </c>
      <c r="W15" s="4">
        <f t="shared" si="9"/>
        <v>1.1660000000000001</v>
      </c>
      <c r="X15" s="4">
        <v>4.4000000000000004</v>
      </c>
      <c r="Y15" s="4">
        <f t="shared" si="10"/>
        <v>0.44000000000000006</v>
      </c>
      <c r="Z15" s="4">
        <v>4.4000000000000004</v>
      </c>
      <c r="AA15" s="4">
        <f t="shared" si="11"/>
        <v>0.44000000000000006</v>
      </c>
      <c r="AB15" s="4">
        <v>10</v>
      </c>
      <c r="AC15" s="4">
        <f t="shared" si="12"/>
        <v>1</v>
      </c>
      <c r="AD15" s="4">
        <v>10</v>
      </c>
      <c r="AE15" s="4">
        <f t="shared" si="13"/>
        <v>1</v>
      </c>
      <c r="AF15" s="4">
        <v>1</v>
      </c>
      <c r="AG15" s="4">
        <f t="shared" si="14"/>
        <v>32.629999999999995</v>
      </c>
      <c r="AH15" s="5">
        <f>E15+I15+M15+Q15+U15+Y15+AC15</f>
        <v>4.0009999999999994</v>
      </c>
      <c r="AI15" s="5">
        <f>+F15+J15+N15+R15+V15+Z15+AD15+AF15</f>
        <v>33.630000000000003</v>
      </c>
      <c r="AJ15" s="7">
        <f>+G15+K15+O15+S15+W15+AA15+AE15+AF15</f>
        <v>5.1859999999999999</v>
      </c>
    </row>
    <row r="16" spans="2:36" x14ac:dyDescent="0.25">
      <c r="B16" s="25">
        <v>16</v>
      </c>
      <c r="C16" s="21" t="s">
        <v>30</v>
      </c>
      <c r="D16" s="4">
        <v>0</v>
      </c>
      <c r="E16" s="4">
        <f t="shared" si="0"/>
        <v>0</v>
      </c>
      <c r="F16" s="4"/>
      <c r="G16" s="4">
        <f t="shared" si="1"/>
        <v>0</v>
      </c>
      <c r="H16" s="4">
        <v>6.6</v>
      </c>
      <c r="I16" s="4">
        <f t="shared" si="2"/>
        <v>0.66</v>
      </c>
      <c r="J16" s="4"/>
      <c r="K16" s="4">
        <f t="shared" si="3"/>
        <v>0</v>
      </c>
      <c r="L16" s="4">
        <v>0.5</v>
      </c>
      <c r="M16" s="4">
        <f t="shared" si="4"/>
        <v>7.4999999999999997E-2</v>
      </c>
      <c r="N16" s="4"/>
      <c r="O16" s="4">
        <f t="shared" si="5"/>
        <v>0</v>
      </c>
      <c r="P16" s="4">
        <v>6</v>
      </c>
      <c r="Q16" s="4">
        <f t="shared" si="6"/>
        <v>0.89999999999999991</v>
      </c>
      <c r="R16" s="4"/>
      <c r="S16" s="4">
        <f t="shared" si="7"/>
        <v>0</v>
      </c>
      <c r="T16" s="4">
        <v>8</v>
      </c>
      <c r="U16" s="4">
        <f t="shared" si="8"/>
        <v>1.6</v>
      </c>
      <c r="V16" s="4"/>
      <c r="W16" s="4">
        <f t="shared" si="9"/>
        <v>0</v>
      </c>
      <c r="X16" s="4">
        <v>5</v>
      </c>
      <c r="Y16" s="4">
        <f t="shared" si="10"/>
        <v>0.5</v>
      </c>
      <c r="Z16" s="4"/>
      <c r="AA16" s="4">
        <f t="shared" si="11"/>
        <v>0</v>
      </c>
      <c r="AB16" s="4">
        <v>10</v>
      </c>
      <c r="AC16" s="4">
        <f t="shared" si="12"/>
        <v>1</v>
      </c>
      <c r="AD16" s="4"/>
      <c r="AE16" s="4">
        <f t="shared" si="13"/>
        <v>0</v>
      </c>
      <c r="AF16" s="4"/>
      <c r="AG16" s="4">
        <f t="shared" si="14"/>
        <v>36.1</v>
      </c>
      <c r="AH16" s="5">
        <f>E16+I16+M16+Q16+U16+Y16+AC16+AF16</f>
        <v>4.7349999999999994</v>
      </c>
      <c r="AI16" s="5">
        <v>36.1</v>
      </c>
      <c r="AJ16" s="7">
        <v>4.74</v>
      </c>
    </row>
    <row r="17" spans="2:36" x14ac:dyDescent="0.25">
      <c r="B17" s="25">
        <v>2</v>
      </c>
      <c r="C17" s="21" t="s">
        <v>31</v>
      </c>
      <c r="D17" s="4">
        <v>0</v>
      </c>
      <c r="E17" s="4">
        <f t="shared" si="0"/>
        <v>0</v>
      </c>
      <c r="F17" s="4"/>
      <c r="G17" s="4">
        <f t="shared" si="1"/>
        <v>0</v>
      </c>
      <c r="H17" s="4">
        <v>6.8</v>
      </c>
      <c r="I17" s="4">
        <f t="shared" si="2"/>
        <v>0.68</v>
      </c>
      <c r="J17" s="4"/>
      <c r="K17" s="4">
        <f t="shared" si="3"/>
        <v>0</v>
      </c>
      <c r="L17" s="4">
        <v>6</v>
      </c>
      <c r="M17" s="4">
        <f t="shared" si="4"/>
        <v>0.89999999999999991</v>
      </c>
      <c r="N17" s="4"/>
      <c r="O17" s="4">
        <f t="shared" si="5"/>
        <v>0</v>
      </c>
      <c r="P17" s="4">
        <v>6</v>
      </c>
      <c r="Q17" s="4">
        <f t="shared" si="6"/>
        <v>0.89999999999999991</v>
      </c>
      <c r="R17" s="4"/>
      <c r="S17" s="4">
        <f t="shared" si="7"/>
        <v>0</v>
      </c>
      <c r="T17" s="4">
        <v>5.5</v>
      </c>
      <c r="U17" s="4">
        <f t="shared" si="8"/>
        <v>1.1000000000000001</v>
      </c>
      <c r="V17" s="4"/>
      <c r="W17" s="4">
        <f t="shared" si="9"/>
        <v>0</v>
      </c>
      <c r="X17" s="4">
        <v>1.1000000000000001</v>
      </c>
      <c r="Y17" s="4">
        <f t="shared" si="10"/>
        <v>0.11000000000000001</v>
      </c>
      <c r="Z17" s="4"/>
      <c r="AA17" s="4">
        <f t="shared" si="11"/>
        <v>0</v>
      </c>
      <c r="AB17" s="4">
        <v>6</v>
      </c>
      <c r="AC17" s="4">
        <f t="shared" si="12"/>
        <v>0.60000000000000009</v>
      </c>
      <c r="AD17" s="4"/>
      <c r="AE17" s="4">
        <f t="shared" si="13"/>
        <v>0</v>
      </c>
      <c r="AF17" s="4"/>
      <c r="AG17" s="4">
        <f>D17+H17+L17+P17+T17+X17+AB17</f>
        <v>31.400000000000002</v>
      </c>
      <c r="AH17" s="5">
        <f>E17+I17+M17+Q17+U17+Y17+AC17</f>
        <v>4.29</v>
      </c>
      <c r="AI17" s="5">
        <v>31.4</v>
      </c>
      <c r="AJ17" s="7">
        <v>4.29</v>
      </c>
    </row>
    <row r="18" spans="2:36" x14ac:dyDescent="0.25">
      <c r="B18" s="25">
        <v>12</v>
      </c>
      <c r="C18" s="23" t="s">
        <v>32</v>
      </c>
      <c r="D18" s="4">
        <v>12</v>
      </c>
      <c r="E18" s="4">
        <f t="shared" si="0"/>
        <v>2.4000000000000004</v>
      </c>
      <c r="F18" s="4"/>
      <c r="G18" s="4">
        <f t="shared" si="1"/>
        <v>0</v>
      </c>
      <c r="H18" s="4">
        <v>0</v>
      </c>
      <c r="I18" s="4">
        <f t="shared" si="2"/>
        <v>0</v>
      </c>
      <c r="J18" s="4"/>
      <c r="K18" s="4">
        <f t="shared" si="3"/>
        <v>0</v>
      </c>
      <c r="L18" s="4">
        <v>0</v>
      </c>
      <c r="M18" s="4">
        <f t="shared" si="4"/>
        <v>0</v>
      </c>
      <c r="N18" s="4"/>
      <c r="O18" s="4">
        <f t="shared" si="5"/>
        <v>0</v>
      </c>
      <c r="P18" s="4">
        <v>6</v>
      </c>
      <c r="Q18" s="4">
        <f t="shared" si="6"/>
        <v>0.89999999999999991</v>
      </c>
      <c r="R18" s="4"/>
      <c r="S18" s="4">
        <f t="shared" si="7"/>
        <v>0</v>
      </c>
      <c r="T18" s="4">
        <v>0</v>
      </c>
      <c r="U18" s="4">
        <f t="shared" si="8"/>
        <v>0</v>
      </c>
      <c r="V18" s="4"/>
      <c r="W18" s="4">
        <f t="shared" si="9"/>
        <v>0</v>
      </c>
      <c r="X18" s="4">
        <v>0</v>
      </c>
      <c r="Y18" s="4">
        <f t="shared" si="10"/>
        <v>0</v>
      </c>
      <c r="Z18" s="4"/>
      <c r="AA18" s="4">
        <f t="shared" si="11"/>
        <v>0</v>
      </c>
      <c r="AB18" s="4">
        <v>6</v>
      </c>
      <c r="AC18" s="4">
        <f t="shared" si="12"/>
        <v>0.60000000000000009</v>
      </c>
      <c r="AD18" s="4"/>
      <c r="AE18" s="4">
        <f t="shared" si="13"/>
        <v>0</v>
      </c>
      <c r="AF18" s="4"/>
      <c r="AG18" s="4">
        <f>D18+H18+L18+P18+T18+X18+AB18+AF18</f>
        <v>24</v>
      </c>
      <c r="AH18" s="5">
        <f>E18+I18+M18+Q18+U18+Y18+AC18+AF18</f>
        <v>3.9000000000000004</v>
      </c>
      <c r="AI18" s="5">
        <v>24</v>
      </c>
      <c r="AJ18" s="7">
        <v>3.9</v>
      </c>
    </row>
    <row r="19" spans="2:36" x14ac:dyDescent="0.25">
      <c r="B19" s="25">
        <v>6</v>
      </c>
      <c r="C19" s="21" t="s">
        <v>33</v>
      </c>
      <c r="D19" s="4">
        <v>2</v>
      </c>
      <c r="E19" s="4">
        <f t="shared" si="0"/>
        <v>0.4</v>
      </c>
      <c r="F19" s="4"/>
      <c r="G19" s="4">
        <f t="shared" si="1"/>
        <v>0</v>
      </c>
      <c r="H19" s="4">
        <v>6.5</v>
      </c>
      <c r="I19" s="4">
        <f t="shared" si="2"/>
        <v>0.65</v>
      </c>
      <c r="J19" s="4"/>
      <c r="K19" s="4">
        <f t="shared" si="3"/>
        <v>0</v>
      </c>
      <c r="L19" s="4">
        <v>0</v>
      </c>
      <c r="M19" s="4">
        <f t="shared" si="4"/>
        <v>0</v>
      </c>
      <c r="N19" s="4"/>
      <c r="O19" s="4">
        <f t="shared" si="5"/>
        <v>0</v>
      </c>
      <c r="P19" s="4">
        <v>0</v>
      </c>
      <c r="Q19" s="4">
        <f t="shared" si="6"/>
        <v>0</v>
      </c>
      <c r="R19" s="4"/>
      <c r="S19" s="4">
        <f t="shared" si="7"/>
        <v>0</v>
      </c>
      <c r="T19" s="4">
        <v>6.33</v>
      </c>
      <c r="U19" s="4">
        <f t="shared" si="8"/>
        <v>1.266</v>
      </c>
      <c r="V19" s="4"/>
      <c r="W19" s="4">
        <f t="shared" si="9"/>
        <v>0</v>
      </c>
      <c r="X19" s="4">
        <v>5</v>
      </c>
      <c r="Y19" s="4">
        <f t="shared" si="10"/>
        <v>0.5</v>
      </c>
      <c r="Z19" s="4"/>
      <c r="AA19" s="4">
        <f t="shared" si="11"/>
        <v>0</v>
      </c>
      <c r="AB19" s="4">
        <v>8</v>
      </c>
      <c r="AC19" s="4">
        <f t="shared" si="12"/>
        <v>0.8</v>
      </c>
      <c r="AD19" s="4"/>
      <c r="AE19" s="4">
        <f t="shared" si="13"/>
        <v>0</v>
      </c>
      <c r="AF19" s="4"/>
      <c r="AG19" s="4">
        <f>D19+H19+L19+P19+T19+X19+AB19+AF19</f>
        <v>27.83</v>
      </c>
      <c r="AH19" s="5">
        <f>E19+I19+M19+Q19+U19+Y19+AC19+AF19</f>
        <v>3.6159999999999997</v>
      </c>
      <c r="AI19" s="5">
        <v>27.83</v>
      </c>
      <c r="AJ19" s="7">
        <v>3.62</v>
      </c>
    </row>
    <row r="20" spans="2:36" x14ac:dyDescent="0.25">
      <c r="B20" s="30">
        <v>4</v>
      </c>
      <c r="C20" s="21" t="s">
        <v>34</v>
      </c>
      <c r="D20" s="4">
        <v>0</v>
      </c>
      <c r="E20" s="4">
        <f t="shared" si="0"/>
        <v>0</v>
      </c>
      <c r="F20" s="4"/>
      <c r="G20" s="4">
        <f t="shared" si="1"/>
        <v>0</v>
      </c>
      <c r="H20" s="4">
        <v>6.6</v>
      </c>
      <c r="I20" s="4">
        <f t="shared" si="2"/>
        <v>0.66</v>
      </c>
      <c r="J20" s="4"/>
      <c r="K20" s="4">
        <f t="shared" si="3"/>
        <v>0</v>
      </c>
      <c r="L20" s="4">
        <v>0</v>
      </c>
      <c r="M20" s="4">
        <f t="shared" si="4"/>
        <v>0</v>
      </c>
      <c r="N20" s="4"/>
      <c r="O20" s="4">
        <f t="shared" si="5"/>
        <v>0</v>
      </c>
      <c r="P20" s="4">
        <v>6</v>
      </c>
      <c r="Q20" s="4">
        <f t="shared" si="6"/>
        <v>0.89999999999999991</v>
      </c>
      <c r="R20" s="4"/>
      <c r="S20" s="4">
        <f t="shared" si="7"/>
        <v>0</v>
      </c>
      <c r="T20" s="4">
        <v>4.17</v>
      </c>
      <c r="U20" s="4">
        <f t="shared" si="8"/>
        <v>0.83400000000000007</v>
      </c>
      <c r="V20" s="4"/>
      <c r="W20" s="4">
        <f t="shared" si="9"/>
        <v>0</v>
      </c>
      <c r="X20" s="4">
        <v>0</v>
      </c>
      <c r="Y20" s="4">
        <f t="shared" si="10"/>
        <v>0</v>
      </c>
      <c r="Z20" s="4"/>
      <c r="AA20" s="4">
        <f t="shared" si="11"/>
        <v>0</v>
      </c>
      <c r="AB20" s="4">
        <v>10</v>
      </c>
      <c r="AC20" s="4">
        <f t="shared" si="12"/>
        <v>1</v>
      </c>
      <c r="AD20" s="4"/>
      <c r="AE20" s="4">
        <f t="shared" si="13"/>
        <v>0</v>
      </c>
      <c r="AF20" s="4"/>
      <c r="AG20" s="4">
        <f>D20+H20+L20+P20+T20+X20+AB20+AF20</f>
        <v>26.77</v>
      </c>
      <c r="AH20" s="5">
        <f>E20+I20+M20+Q20+U20+Y20+AC20</f>
        <v>3.3940000000000001</v>
      </c>
      <c r="AI20" s="5">
        <v>26.77</v>
      </c>
      <c r="AJ20" s="7">
        <v>3.39</v>
      </c>
    </row>
    <row r="21" spans="2:36" ht="15.75" thickBot="1" x14ac:dyDescent="0.3">
      <c r="B21" s="26">
        <v>1</v>
      </c>
      <c r="C21" s="27" t="s">
        <v>35</v>
      </c>
      <c r="D21" s="9">
        <v>0</v>
      </c>
      <c r="E21" s="10">
        <f t="shared" si="0"/>
        <v>0</v>
      </c>
      <c r="F21" s="10"/>
      <c r="G21" s="9">
        <f t="shared" si="1"/>
        <v>0</v>
      </c>
      <c r="H21" s="9">
        <v>5.8</v>
      </c>
      <c r="I21" s="9">
        <f t="shared" si="2"/>
        <v>0.57999999999999996</v>
      </c>
      <c r="J21" s="9"/>
      <c r="K21" s="9">
        <f t="shared" si="3"/>
        <v>0</v>
      </c>
      <c r="L21" s="9">
        <v>0</v>
      </c>
      <c r="M21" s="9">
        <f t="shared" si="4"/>
        <v>0</v>
      </c>
      <c r="N21" s="9"/>
      <c r="O21" s="9">
        <f t="shared" si="5"/>
        <v>0</v>
      </c>
      <c r="P21" s="9">
        <v>6</v>
      </c>
      <c r="Q21" s="9">
        <f t="shared" si="6"/>
        <v>0.89999999999999991</v>
      </c>
      <c r="R21" s="9"/>
      <c r="S21" s="9">
        <f t="shared" si="7"/>
        <v>0</v>
      </c>
      <c r="T21" s="9">
        <v>4.67</v>
      </c>
      <c r="U21" s="9">
        <f t="shared" si="8"/>
        <v>0.93400000000000005</v>
      </c>
      <c r="V21" s="9"/>
      <c r="W21" s="9">
        <f t="shared" si="9"/>
        <v>0</v>
      </c>
      <c r="X21" s="9">
        <v>0</v>
      </c>
      <c r="Y21" s="9">
        <f t="shared" si="10"/>
        <v>0</v>
      </c>
      <c r="Z21" s="9"/>
      <c r="AA21" s="9">
        <f t="shared" si="11"/>
        <v>0</v>
      </c>
      <c r="AB21" s="9">
        <v>1</v>
      </c>
      <c r="AC21" s="9">
        <f t="shared" si="12"/>
        <v>0.1</v>
      </c>
      <c r="AD21" s="9"/>
      <c r="AE21" s="9">
        <f t="shared" si="13"/>
        <v>0</v>
      </c>
      <c r="AF21" s="9"/>
      <c r="AG21" s="9">
        <f>D21+H21+L21+P21+T21+X21+AB21</f>
        <v>17.47</v>
      </c>
      <c r="AH21" s="11">
        <f>E21+I21+M21+Q21+U21+Y21+AC21</f>
        <v>2.5140000000000002</v>
      </c>
      <c r="AI21" s="11">
        <v>17.47</v>
      </c>
      <c r="AJ21" s="12">
        <v>2.5099999999999998</v>
      </c>
    </row>
  </sheetData>
  <mergeCells count="1">
    <mergeCell ref="B3:AJ3"/>
  </mergeCells>
  <pageMargins left="0.7" right="0.7" top="0.75" bottom="0.75" header="0.3" footer="0.3"/>
  <ignoredErrors>
    <ignoredError sqref="AH15:AH17 AG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2024-05-27T18:17:35Z</dcterms:created>
  <dcterms:modified xsi:type="dcterms:W3CDTF">2024-05-27T18:47:43Z</dcterms:modified>
</cp:coreProperties>
</file>